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<sst xmlns="http://schemas.openxmlformats.org/spreadsheetml/2006/main" count="36" uniqueCount="23">
  <si>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Aankoop aandelen</t>
  </si>
  <si>
    <t>ABN-AMRO</t>
  </si>
  <si>
    <t>ING Bank</t>
  </si>
  <si>
    <t>AHOLD</t>
  </si>
  <si>
    <t>Saldo Aankoop per 14 oktober 1999</t>
  </si>
  <si>
    <t>Subsaldo</t>
  </si>
  <si>
    <t>Aflossing en rente tot 1 nov. 2000</t>
  </si>
  <si>
    <t>Saldo Aankoop per 14 oktober 2000</t>
  </si>
  <si>
    <t>Aflossing en rente tot 1 nov. 1999</t>
  </si>
  <si>
    <t>Saldo Aankoop per 14 oktober 2001</t>
  </si>
  <si>
    <t>Aflossing en rente tot 1 nov. 2001</t>
  </si>
  <si>
    <t>Aflossing en rente tot 15 okt. 2002</t>
  </si>
  <si>
    <t xml:space="preserve">Extra bedrag volgens contr. 35 mnds </t>
  </si>
  <si>
    <t>Bij deze berekening is geen rekening</t>
  </si>
  <si>
    <t>gehouden bij aan en verkoop kosten</t>
  </si>
  <si>
    <t>ING zijn thans gesplitst 1:2</t>
  </si>
  <si>
    <t>Totaal aankopen minus € 45.38</t>
  </si>
  <si>
    <t>Dividenden zijn niet meegerekend</t>
  </si>
  <si>
    <t>Winst van de transactie bedraagt</t>
  </si>
  <si>
    <t>minus</t>
  </si>
  <si>
    <t xml:space="preserve">Het verschil tussen saldo Legiolease en bekerekening is waarschijlijk ontstaan door niet megenomen uitkering dividenden </t>
  </si>
  <si>
    <t>Waarde per 14 oktober</t>
  </si>
  <si>
    <t xml:space="preserve">     Transactie totaal</t>
  </si>
</sst>
</file>

<file path=xl/styles.xml><?xml version="1.0" encoding="utf-8"?>
<styleSheet xmlns="http://schemas.openxmlformats.org/spreadsheetml/2006/main">
  <numFmts count="11">
    <numFmt numFmtId="5" formatCode="&quot;fl&quot;\ #,##0_-;&quot;fl&quot;\ #,##0\-"/>
    <numFmt numFmtId="6" formatCode="&quot;fl&quot;\ #,##0_-;[Red]&quot;fl&quot;\ #,##0\-"/>
    <numFmt numFmtId="7" formatCode="&quot;fl&quot;\ #,##0.00_-;&quot;fl&quot;\ #,##0.00\-"/>
    <numFmt numFmtId="8" formatCode="&quot;fl&quot;\ #,##0.00_-;[Red]&quot;fl&quot;\ #,##0.00\-"/>
    <numFmt numFmtId="42" formatCode="_-&quot;fl&quot;\ * #,##0_-;_-&quot;fl&quot;\ * #,##0\-;_-&quot;fl&quot;\ * &quot;-&quot;_-;_-@_-"/>
    <numFmt numFmtId="41" formatCode="_-* #,##0_-;_-* #,##0\-;_-* &quot;-&quot;_-;_-@_-"/>
    <numFmt numFmtId="44" formatCode="_-&quot;fl&quot;\ * #,##0.00_-;_-&quot;fl&quot;\ * #,##0.00\-;_-&quot;fl&quot;\ * &quot;-&quot;??_-;_-@_-"/>
    <numFmt numFmtId="43" formatCode="_-* #,##0.00_-;_-* #,##0.00\-;_-* &quot;-&quot;??_-;_-@_-"/>
    <numFmt numFmtId="164" formatCode="0.000"/>
    <numFmt numFmtId="165" formatCode="0.00000"/>
    <numFmt numFmtId="166" formatCode="0.0000"/>
  </numFmts>
  <fonts count="3">
    <font>
      <sz val="10"/>
      <name val="Arial"/>
      <family val="0"/>
    </font>
    <font>
      <sz val="10"/>
      <color indexed="2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 topLeftCell="A49">
      <selection activeCell="A1" sqref="A1:IV16384"/>
    </sheetView>
  </sheetViews>
  <sheetFormatPr defaultColWidth="9.140625" defaultRowHeight="12.75"/>
  <cols>
    <col min="1" max="1" width="30.8515625" style="0" customWidth="1"/>
    <col min="2" max="2" width="11.00390625" style="0" customWidth="1"/>
    <col min="4" max="4" width="10.00390625" style="0" customWidth="1"/>
    <col min="5" max="5" width="11.57421875" style="0" bestFit="1" customWidth="1"/>
    <col min="6" max="7" width="9.57421875" style="0" bestFit="1" customWidth="1"/>
    <col min="8" max="8" width="11.57421875" style="0" bestFit="1" customWidth="1"/>
  </cols>
  <sheetData>
    <row r="1" spans="1:5" ht="12.75">
      <c r="A1" t="s">
        <v>0</v>
      </c>
      <c r="B1" t="s">
        <v>1</v>
      </c>
      <c r="C1">
        <v>63</v>
      </c>
      <c r="D1">
        <v>22.11</v>
      </c>
      <c r="E1">
        <f>D1*C1</f>
        <v>1392.93</v>
      </c>
    </row>
    <row r="2" spans="2:5" ht="12.75">
      <c r="B2" t="s">
        <v>2</v>
      </c>
      <c r="C2">
        <v>63</v>
      </c>
      <c r="D2">
        <v>52.99</v>
      </c>
      <c r="E2">
        <f>D2*C2</f>
        <v>3338.3700000000003</v>
      </c>
    </row>
    <row r="3" spans="2:5" ht="12.75">
      <c r="B3" t="s">
        <v>3</v>
      </c>
      <c r="C3">
        <v>63</v>
      </c>
      <c r="D3">
        <v>28.65</v>
      </c>
      <c r="E3">
        <f>D3*C3</f>
        <v>1804.9499999999998</v>
      </c>
    </row>
    <row r="4" spans="1:5" ht="12.75">
      <c r="A4" t="s">
        <v>4</v>
      </c>
      <c r="E4">
        <f>SUM(E1:E3)</f>
        <v>6536.25</v>
      </c>
    </row>
    <row r="5" ht="12.75">
      <c r="H5" t="s">
        <v>5</v>
      </c>
    </row>
    <row r="6" spans="1:8" ht="12.75">
      <c r="A6" t="s">
        <v>8</v>
      </c>
      <c r="D6" s="1">
        <v>36465</v>
      </c>
      <c r="E6" s="2">
        <f>E4</f>
        <v>6536.25</v>
      </c>
      <c r="F6" s="2">
        <f>(E6)*0.0096/2</f>
        <v>31.374</v>
      </c>
      <c r="G6" s="2">
        <v>114.29</v>
      </c>
      <c r="H6" s="2">
        <f>(E6)+(F6)-(G6)</f>
        <v>6453.334</v>
      </c>
    </row>
    <row r="7" spans="4:8" ht="12.75">
      <c r="D7" s="1">
        <v>36495</v>
      </c>
      <c r="E7" s="2">
        <f>(H6)</f>
        <v>6453.334</v>
      </c>
      <c r="F7" s="2">
        <f>(E7)*0.0096</f>
        <v>61.952006399999995</v>
      </c>
      <c r="G7" s="2">
        <v>114.29</v>
      </c>
      <c r="H7" s="2">
        <f>(E7)+(F7)-(G7)</f>
        <v>6400.9960064</v>
      </c>
    </row>
    <row r="8" spans="4:8" ht="12.75">
      <c r="D8" s="1">
        <v>36526</v>
      </c>
      <c r="E8" s="2">
        <f aca="true" t="shared" si="0" ref="E8:E17">(H7)</f>
        <v>6400.9960064</v>
      </c>
      <c r="F8" s="2">
        <f aca="true" t="shared" si="1" ref="F8:F17">(E8)*0.0096</f>
        <v>61.44956166143999</v>
      </c>
      <c r="G8" s="2">
        <v>114.29</v>
      </c>
      <c r="H8" s="2">
        <f aca="true" t="shared" si="2" ref="H8:H17">(E8)+(F8)-(G8)</f>
        <v>6348.15556806144</v>
      </c>
    </row>
    <row r="9" spans="4:8" ht="12.75">
      <c r="D9" s="1">
        <v>36557</v>
      </c>
      <c r="E9" s="2">
        <f t="shared" si="0"/>
        <v>6348.15556806144</v>
      </c>
      <c r="F9" s="2">
        <f t="shared" si="1"/>
        <v>60.94229345338982</v>
      </c>
      <c r="G9" s="2">
        <v>114.29</v>
      </c>
      <c r="H9" s="2">
        <f t="shared" si="2"/>
        <v>6294.80786151483</v>
      </c>
    </row>
    <row r="10" spans="4:8" ht="12.75">
      <c r="D10" s="1">
        <v>36586</v>
      </c>
      <c r="E10" s="2">
        <f t="shared" si="0"/>
        <v>6294.80786151483</v>
      </c>
      <c r="F10" s="2">
        <f t="shared" si="1"/>
        <v>60.43015547054236</v>
      </c>
      <c r="G10" s="2">
        <v>114.29</v>
      </c>
      <c r="H10" s="2">
        <f t="shared" si="2"/>
        <v>6240.948016985372</v>
      </c>
    </row>
    <row r="11" spans="4:8" ht="12.75">
      <c r="D11" s="1">
        <v>36617</v>
      </c>
      <c r="E11" s="2">
        <f t="shared" si="0"/>
        <v>6240.948016985372</v>
      </c>
      <c r="F11" s="2">
        <f t="shared" si="1"/>
        <v>59.91310096305957</v>
      </c>
      <c r="G11" s="2">
        <v>114.29</v>
      </c>
      <c r="H11" s="2">
        <f t="shared" si="2"/>
        <v>6186.5711179484315</v>
      </c>
    </row>
    <row r="12" spans="4:8" ht="12.75">
      <c r="D12" s="1">
        <v>36647</v>
      </c>
      <c r="E12" s="2">
        <f t="shared" si="0"/>
        <v>6186.5711179484315</v>
      </c>
      <c r="F12" s="2">
        <f t="shared" si="1"/>
        <v>59.39108273230494</v>
      </c>
      <c r="G12" s="2">
        <v>114.29</v>
      </c>
      <c r="H12" s="2">
        <f t="shared" si="2"/>
        <v>6131.672200680737</v>
      </c>
    </row>
    <row r="13" spans="4:8" ht="12.75">
      <c r="D13" s="1">
        <v>36678</v>
      </c>
      <c r="E13" s="2">
        <f t="shared" si="0"/>
        <v>6131.672200680737</v>
      </c>
      <c r="F13" s="2">
        <f t="shared" si="1"/>
        <v>58.86405312653507</v>
      </c>
      <c r="G13" s="2">
        <v>114.29</v>
      </c>
      <c r="H13" s="2">
        <f t="shared" si="2"/>
        <v>6076.246253807272</v>
      </c>
    </row>
    <row r="14" spans="4:8" ht="12.75">
      <c r="D14" s="1">
        <v>36708</v>
      </c>
      <c r="E14" s="2">
        <f t="shared" si="0"/>
        <v>6076.246253807272</v>
      </c>
      <c r="F14" s="2">
        <f t="shared" si="1"/>
        <v>58.331964036549806</v>
      </c>
      <c r="G14" s="2">
        <v>114.29</v>
      </c>
      <c r="H14" s="2">
        <f t="shared" si="2"/>
        <v>6020.288217843822</v>
      </c>
    </row>
    <row r="15" spans="4:8" ht="12.75">
      <c r="D15" s="1">
        <v>36739</v>
      </c>
      <c r="E15" s="2">
        <f t="shared" si="0"/>
        <v>6020.288217843822</v>
      </c>
      <c r="F15" s="2">
        <f t="shared" si="1"/>
        <v>57.79476689130069</v>
      </c>
      <c r="G15" s="2">
        <v>114.29</v>
      </c>
      <c r="H15" s="2">
        <f t="shared" si="2"/>
        <v>5963.792984735122</v>
      </c>
    </row>
    <row r="16" spans="4:8" ht="12.75">
      <c r="D16" s="1">
        <v>36770</v>
      </c>
      <c r="E16" s="2">
        <f t="shared" si="0"/>
        <v>5963.792984735122</v>
      </c>
      <c r="F16" s="2">
        <f t="shared" si="1"/>
        <v>57.25241265345717</v>
      </c>
      <c r="G16" s="2">
        <v>114.29</v>
      </c>
      <c r="H16" s="2">
        <f t="shared" si="2"/>
        <v>5906.75539738858</v>
      </c>
    </row>
    <row r="17" spans="4:8" ht="12.75">
      <c r="D17" s="1">
        <v>36800</v>
      </c>
      <c r="E17" s="2">
        <f t="shared" si="0"/>
        <v>5906.75539738858</v>
      </c>
      <c r="F17" s="2">
        <f t="shared" si="1"/>
        <v>56.70485181493036</v>
      </c>
      <c r="G17" s="2">
        <v>114.29</v>
      </c>
      <c r="H17" s="2">
        <f t="shared" si="2"/>
        <v>5849.17024920351</v>
      </c>
    </row>
    <row r="18" spans="4:8" ht="12.75">
      <c r="D18" s="1">
        <v>36814</v>
      </c>
      <c r="E18" s="2">
        <f>(H17)</f>
        <v>5849.17024920351</v>
      </c>
      <c r="F18" s="2">
        <f>(E18)*0.0096/2</f>
        <v>28.076017196176846</v>
      </c>
      <c r="G18" s="2"/>
      <c r="H18" s="2">
        <f>(E18)+(F18)-(G18)</f>
        <v>5877.246266399687</v>
      </c>
    </row>
    <row r="19" ht="12.75">
      <c r="F19" s="2">
        <f>SUM(F6:F18)</f>
        <v>712.4762663996867</v>
      </c>
    </row>
    <row r="20" spans="1:5" ht="12.75">
      <c r="A20" t="s">
        <v>0</v>
      </c>
      <c r="B20" t="s">
        <v>1</v>
      </c>
      <c r="C20">
        <v>63</v>
      </c>
      <c r="D20">
        <v>22.11</v>
      </c>
      <c r="E20">
        <f>D20*C20</f>
        <v>1392.93</v>
      </c>
    </row>
    <row r="21" spans="2:5" ht="12.75">
      <c r="B21" t="s">
        <v>2</v>
      </c>
      <c r="C21">
        <v>63</v>
      </c>
      <c r="D21">
        <v>52.99</v>
      </c>
      <c r="E21">
        <f>D21*C21</f>
        <v>3338.3700000000003</v>
      </c>
    </row>
    <row r="22" spans="2:8" ht="12.75">
      <c r="B22" t="s">
        <v>3</v>
      </c>
      <c r="C22">
        <v>63</v>
      </c>
      <c r="D22">
        <v>28.65</v>
      </c>
      <c r="E22">
        <f>D22*C22</f>
        <v>1804.9499999999998</v>
      </c>
      <c r="H22" t="s">
        <v>5</v>
      </c>
    </row>
    <row r="23" spans="1:8" ht="12.75">
      <c r="A23" t="s">
        <v>7</v>
      </c>
      <c r="E23">
        <f>SUM(E20:E22)</f>
        <v>6536.25</v>
      </c>
      <c r="F23">
        <f>(H18)</f>
        <v>5877.246266399687</v>
      </c>
      <c r="H23">
        <f>(E23)+(F23)-(G23)</f>
        <v>12413.496266399687</v>
      </c>
    </row>
    <row r="25" spans="1:8" ht="12.75">
      <c r="A25" t="s">
        <v>6</v>
      </c>
      <c r="D25" s="1">
        <v>36831</v>
      </c>
      <c r="E25" s="2">
        <f>H23</f>
        <v>12413.496266399687</v>
      </c>
      <c r="F25" s="2">
        <f>(E25)*0.0096/2</f>
        <v>59.58478207871849</v>
      </c>
      <c r="G25" s="2">
        <v>114.29</v>
      </c>
      <c r="H25" s="2">
        <f>(E25)+(F25)-(G25)</f>
        <v>12358.791048478404</v>
      </c>
    </row>
    <row r="26" spans="4:8" ht="12.75">
      <c r="D26" s="1">
        <v>36861</v>
      </c>
      <c r="E26" s="2">
        <f>(H25)</f>
        <v>12358.791048478404</v>
      </c>
      <c r="F26" s="2">
        <f>(E26)*0.0096</f>
        <v>118.64439406539267</v>
      </c>
      <c r="G26" s="2">
        <v>114.29</v>
      </c>
      <c r="H26" s="2">
        <f>(E26)+(F26)-(G26)</f>
        <v>12363.145442543797</v>
      </c>
    </row>
    <row r="27" spans="4:8" ht="12.75">
      <c r="D27" s="1">
        <v>36892</v>
      </c>
      <c r="E27" s="2">
        <f aca="true" t="shared" si="3" ref="E27:E36">(H26)</f>
        <v>12363.145442543797</v>
      </c>
      <c r="F27" s="2">
        <f aca="true" t="shared" si="4" ref="F27:F36">(E27)*0.0096</f>
        <v>118.68619624842044</v>
      </c>
      <c r="G27" s="2">
        <v>114.29</v>
      </c>
      <c r="H27" s="2">
        <f aca="true" t="shared" si="5" ref="H27:H36">(E27)+(F27)-(G27)</f>
        <v>12367.541638792216</v>
      </c>
    </row>
    <row r="28" spans="4:8" ht="12.75">
      <c r="D28" s="1">
        <v>36923</v>
      </c>
      <c r="E28" s="2">
        <f t="shared" si="3"/>
        <v>12367.541638792216</v>
      </c>
      <c r="F28" s="2">
        <f t="shared" si="4"/>
        <v>118.72839973240526</v>
      </c>
      <c r="G28" s="2">
        <v>114.29</v>
      </c>
      <c r="H28" s="2">
        <f t="shared" si="5"/>
        <v>12371.98003852462</v>
      </c>
    </row>
    <row r="29" spans="4:8" ht="12.75">
      <c r="D29" s="1">
        <v>36951</v>
      </c>
      <c r="E29" s="2">
        <f t="shared" si="3"/>
        <v>12371.98003852462</v>
      </c>
      <c r="F29" s="2">
        <f t="shared" si="4"/>
        <v>118.77100836983634</v>
      </c>
      <c r="G29" s="2">
        <v>114.29</v>
      </c>
      <c r="H29" s="2">
        <f t="shared" si="5"/>
        <v>12376.461046894456</v>
      </c>
    </row>
    <row r="30" spans="4:8" ht="12.75">
      <c r="D30" s="1">
        <v>36982</v>
      </c>
      <c r="E30" s="2">
        <f t="shared" si="3"/>
        <v>12376.461046894456</v>
      </c>
      <c r="F30" s="2">
        <f t="shared" si="4"/>
        <v>118.81402605018677</v>
      </c>
      <c r="G30" s="2">
        <v>114.29</v>
      </c>
      <c r="H30" s="2">
        <f t="shared" si="5"/>
        <v>12380.98507294464</v>
      </c>
    </row>
    <row r="31" spans="4:8" ht="12.75">
      <c r="D31" s="1">
        <v>37012</v>
      </c>
      <c r="E31" s="2">
        <f t="shared" si="3"/>
        <v>12380.98507294464</v>
      </c>
      <c r="F31" s="2">
        <f t="shared" si="4"/>
        <v>118.85745670026854</v>
      </c>
      <c r="G31" s="2">
        <v>114.29</v>
      </c>
      <c r="H31" s="2">
        <f t="shared" si="5"/>
        <v>12385.552529644909</v>
      </c>
    </row>
    <row r="32" spans="4:8" ht="12.75">
      <c r="D32" s="1">
        <v>37043</v>
      </c>
      <c r="E32" s="2">
        <f t="shared" si="3"/>
        <v>12385.552529644909</v>
      </c>
      <c r="F32" s="2">
        <f t="shared" si="4"/>
        <v>118.9013042845911</v>
      </c>
      <c r="G32" s="2">
        <v>114.29</v>
      </c>
      <c r="H32" s="2">
        <f t="shared" si="5"/>
        <v>12390.163833929499</v>
      </c>
    </row>
    <row r="33" spans="4:8" ht="12.75">
      <c r="D33" s="1">
        <v>37073</v>
      </c>
      <c r="E33" s="2">
        <f t="shared" si="3"/>
        <v>12390.163833929499</v>
      </c>
      <c r="F33" s="2">
        <f t="shared" si="4"/>
        <v>118.94557280572317</v>
      </c>
      <c r="G33" s="2">
        <v>114.29</v>
      </c>
      <c r="H33" s="2">
        <f t="shared" si="5"/>
        <v>12394.819406735221</v>
      </c>
    </row>
    <row r="34" spans="4:8" ht="12.75">
      <c r="D34" s="1">
        <v>37104</v>
      </c>
      <c r="E34" s="2">
        <f t="shared" si="3"/>
        <v>12394.819406735221</v>
      </c>
      <c r="F34" s="2">
        <f t="shared" si="4"/>
        <v>118.99026630465812</v>
      </c>
      <c r="G34" s="2">
        <v>114.29</v>
      </c>
      <c r="H34" s="2">
        <f t="shared" si="5"/>
        <v>12399.519673039878</v>
      </c>
    </row>
    <row r="35" spans="4:8" ht="12.75">
      <c r="D35" s="1">
        <v>37135</v>
      </c>
      <c r="E35" s="2">
        <f t="shared" si="3"/>
        <v>12399.519673039878</v>
      </c>
      <c r="F35" s="2">
        <f t="shared" si="4"/>
        <v>119.03538886118282</v>
      </c>
      <c r="G35" s="2">
        <v>114.29</v>
      </c>
      <c r="H35" s="2">
        <f t="shared" si="5"/>
        <v>12404.26506190106</v>
      </c>
    </row>
    <row r="36" spans="4:8" ht="12.75">
      <c r="D36" s="1">
        <v>37165</v>
      </c>
      <c r="E36" s="2">
        <f t="shared" si="3"/>
        <v>12404.26506190106</v>
      </c>
      <c r="F36" s="2">
        <f t="shared" si="4"/>
        <v>119.08094459425017</v>
      </c>
      <c r="G36" s="2">
        <v>114.29</v>
      </c>
      <c r="H36" s="2">
        <f t="shared" si="5"/>
        <v>12409.05600649531</v>
      </c>
    </row>
    <row r="37" spans="4:8" ht="12.75">
      <c r="D37" s="1">
        <v>37179</v>
      </c>
      <c r="E37" s="2">
        <f>(H36)</f>
        <v>12409.05600649531</v>
      </c>
      <c r="F37" s="2">
        <f>(E37)*0.0096/2</f>
        <v>59.56346883117748</v>
      </c>
      <c r="G37" s="2"/>
      <c r="H37" s="2">
        <f>(E37)+(F37)-(G37)</f>
        <v>12468.619475326486</v>
      </c>
    </row>
    <row r="38" spans="4:6" ht="12.75">
      <c r="D38" s="1"/>
      <c r="F38" s="2">
        <f>SUM(F25:F37)</f>
        <v>1426.6032089268115</v>
      </c>
    </row>
    <row r="39" spans="1:5" ht="12.75">
      <c r="A39" t="s">
        <v>0</v>
      </c>
      <c r="B39" t="s">
        <v>1</v>
      </c>
      <c r="C39">
        <v>63</v>
      </c>
      <c r="D39">
        <v>22.11</v>
      </c>
      <c r="E39">
        <f>D39*C39</f>
        <v>1392.93</v>
      </c>
    </row>
    <row r="40" spans="2:5" ht="12.75">
      <c r="B40" t="s">
        <v>2</v>
      </c>
      <c r="C40">
        <v>63</v>
      </c>
      <c r="D40">
        <v>52.99</v>
      </c>
      <c r="E40">
        <f>D40*C40</f>
        <v>3338.3700000000003</v>
      </c>
    </row>
    <row r="41" spans="2:8" ht="12.75">
      <c r="B41" t="s">
        <v>3</v>
      </c>
      <c r="C41">
        <v>63</v>
      </c>
      <c r="D41">
        <v>28.65</v>
      </c>
      <c r="E41">
        <f>D41*C41</f>
        <v>1804.9499999999998</v>
      </c>
      <c r="H41" t="s">
        <v>5</v>
      </c>
    </row>
    <row r="42" spans="1:8" ht="12.75">
      <c r="A42" t="s">
        <v>9</v>
      </c>
      <c r="E42">
        <f>SUM(E39:E41)</f>
        <v>6536.25</v>
      </c>
      <c r="F42">
        <f>(H37)</f>
        <v>12468.619475326486</v>
      </c>
      <c r="H42">
        <f>(E42)+(F42)-(G42)</f>
        <v>19004.869475326486</v>
      </c>
    </row>
    <row r="44" spans="1:8" ht="12.75">
      <c r="A44" t="s">
        <v>10</v>
      </c>
      <c r="D44" s="1">
        <v>37196</v>
      </c>
      <c r="E44" s="2">
        <f>H42</f>
        <v>19004.869475326486</v>
      </c>
      <c r="F44" s="2">
        <f>(E44)*0.0096/2</f>
        <v>91.22337348156712</v>
      </c>
      <c r="G44" s="2">
        <v>114.29</v>
      </c>
      <c r="H44" s="2">
        <f>(E44)+(F44)-(G44)</f>
        <v>18981.802848808053</v>
      </c>
    </row>
    <row r="45" spans="4:8" ht="12.75">
      <c r="D45" s="1">
        <v>37226</v>
      </c>
      <c r="E45" s="2">
        <f>(H44)</f>
        <v>18981.802848808053</v>
      </c>
      <c r="F45" s="2">
        <f>(E45)*0.0096</f>
        <v>182.2253073485573</v>
      </c>
      <c r="G45" s="2">
        <v>114.29</v>
      </c>
      <c r="H45" s="2">
        <f>(E45)+(F45)-(G45)</f>
        <v>19049.73815615661</v>
      </c>
    </row>
    <row r="46" spans="4:8" ht="12.75">
      <c r="D46" s="1">
        <v>37257</v>
      </c>
      <c r="E46" s="2">
        <f aca="true" t="shared" si="6" ref="E46:E54">(H45)</f>
        <v>19049.73815615661</v>
      </c>
      <c r="F46" s="2">
        <f aca="true" t="shared" si="7" ref="F46:F56">(E46)*0.0096</f>
        <v>182.87748629910345</v>
      </c>
      <c r="G46" s="2">
        <v>114.29</v>
      </c>
      <c r="H46" s="2">
        <f aca="true" t="shared" si="8" ref="H46:H54">(E46)+(F46)-(G46)</f>
        <v>19118.325642455715</v>
      </c>
    </row>
    <row r="47" spans="4:8" ht="12.75">
      <c r="D47" s="1">
        <v>37288</v>
      </c>
      <c r="E47" s="2">
        <f t="shared" si="6"/>
        <v>19118.325642455715</v>
      </c>
      <c r="F47" s="2">
        <f t="shared" si="7"/>
        <v>183.53592616757484</v>
      </c>
      <c r="G47" s="2">
        <v>114.29</v>
      </c>
      <c r="H47" s="2">
        <f t="shared" si="8"/>
        <v>19187.571568623287</v>
      </c>
    </row>
    <row r="48" spans="4:8" ht="12.75">
      <c r="D48" s="1">
        <v>37316</v>
      </c>
      <c r="E48" s="2">
        <f t="shared" si="6"/>
        <v>19187.571568623287</v>
      </c>
      <c r="F48" s="2">
        <f t="shared" si="7"/>
        <v>184.20068705878353</v>
      </c>
      <c r="G48" s="2">
        <v>114.29</v>
      </c>
      <c r="H48" s="2">
        <f t="shared" si="8"/>
        <v>19257.48225568207</v>
      </c>
    </row>
    <row r="49" spans="4:8" ht="12.75">
      <c r="D49" s="1">
        <v>37347</v>
      </c>
      <c r="E49" s="2">
        <f t="shared" si="6"/>
        <v>19257.48225568207</v>
      </c>
      <c r="F49" s="2">
        <f t="shared" si="7"/>
        <v>184.87182965454784</v>
      </c>
      <c r="G49" s="2">
        <v>114.29</v>
      </c>
      <c r="H49" s="2">
        <f t="shared" si="8"/>
        <v>19328.064085336617</v>
      </c>
    </row>
    <row r="50" spans="4:8" ht="12.75">
      <c r="D50" s="1">
        <v>37377</v>
      </c>
      <c r="E50" s="2">
        <f t="shared" si="6"/>
        <v>19328.064085336617</v>
      </c>
      <c r="F50" s="2">
        <f t="shared" si="7"/>
        <v>185.5494152192315</v>
      </c>
      <c r="G50" s="2">
        <v>114.29</v>
      </c>
      <c r="H50" s="2">
        <f t="shared" si="8"/>
        <v>19399.32350055585</v>
      </c>
    </row>
    <row r="51" spans="4:8" ht="12.75">
      <c r="D51" s="1">
        <v>37408</v>
      </c>
      <c r="E51" s="2">
        <f t="shared" si="6"/>
        <v>19399.32350055585</v>
      </c>
      <c r="F51" s="2">
        <f t="shared" si="7"/>
        <v>186.23350560533615</v>
      </c>
      <c r="G51" s="2">
        <v>114.29</v>
      </c>
      <c r="H51" s="2">
        <f t="shared" si="8"/>
        <v>19471.267006161183</v>
      </c>
    </row>
    <row r="52" spans="4:8" ht="12.75">
      <c r="D52" s="1">
        <v>37438</v>
      </c>
      <c r="E52" s="2">
        <f t="shared" si="6"/>
        <v>19471.267006161183</v>
      </c>
      <c r="F52" s="2">
        <f t="shared" si="7"/>
        <v>186.92416325914735</v>
      </c>
      <c r="G52" s="2">
        <v>114.29</v>
      </c>
      <c r="H52" s="2">
        <f t="shared" si="8"/>
        <v>19543.90116942033</v>
      </c>
    </row>
    <row r="53" spans="4:8" ht="12.75">
      <c r="D53" s="1">
        <v>37469</v>
      </c>
      <c r="E53" s="2">
        <f t="shared" si="6"/>
        <v>19543.90116942033</v>
      </c>
      <c r="F53" s="2">
        <f t="shared" si="7"/>
        <v>187.62145122643514</v>
      </c>
      <c r="G53" s="2">
        <v>114.29</v>
      </c>
      <c r="H53" s="2">
        <f t="shared" si="8"/>
        <v>19617.232620646762</v>
      </c>
    </row>
    <row r="54" spans="4:8" ht="12.75">
      <c r="D54" s="1">
        <v>37500</v>
      </c>
      <c r="E54" s="2">
        <f t="shared" si="6"/>
        <v>19617.232620646762</v>
      </c>
      <c r="F54" s="2">
        <f t="shared" si="7"/>
        <v>188.3254331582089</v>
      </c>
      <c r="G54" s="2">
        <v>114.29</v>
      </c>
      <c r="H54" s="2">
        <f t="shared" si="8"/>
        <v>19691.26805380497</v>
      </c>
    </row>
    <row r="55" spans="1:8" ht="12.75">
      <c r="A55" t="s">
        <v>12</v>
      </c>
      <c r="D55" s="1">
        <v>37500</v>
      </c>
      <c r="E55" s="2">
        <f>(H54)</f>
        <v>19691.26805380497</v>
      </c>
      <c r="F55" s="2"/>
      <c r="G55" s="2">
        <f>100/2.20371*0</f>
        <v>0</v>
      </c>
      <c r="H55" s="2">
        <f>(E55)+(F55)-(G55)</f>
        <v>19691.26805380497</v>
      </c>
    </row>
    <row r="56" spans="4:8" ht="12.75">
      <c r="D56" s="1">
        <v>37530</v>
      </c>
      <c r="E56" s="2">
        <f>(H55)</f>
        <v>19691.26805380497</v>
      </c>
      <c r="F56" s="2">
        <f t="shared" si="7"/>
        <v>189.0361733165277</v>
      </c>
      <c r="G56" s="2">
        <v>114.29</v>
      </c>
      <c r="H56" s="2">
        <f>(E56)+(F56)-(G56)</f>
        <v>19766.014227121497</v>
      </c>
    </row>
    <row r="57" spans="1:8" ht="12.75">
      <c r="A57" t="s">
        <v>11</v>
      </c>
      <c r="D57" s="1">
        <v>37544</v>
      </c>
      <c r="E57" s="2">
        <f>H56</f>
        <v>19766.014227121497</v>
      </c>
      <c r="F57" s="2">
        <f>(E57)*0.0096/2</f>
        <v>94.87686829018318</v>
      </c>
      <c r="G57" s="2">
        <v>0</v>
      </c>
      <c r="H57" s="2">
        <f>(E57)+(F57)-(G57)</f>
        <v>19860.89109541168</v>
      </c>
    </row>
    <row r="58" spans="4:8" ht="12.75">
      <c r="D58" s="1"/>
      <c r="E58" s="2"/>
      <c r="F58" s="2">
        <f>SUM(F44:F57)</f>
        <v>2227.501620085204</v>
      </c>
      <c r="G58" s="2"/>
      <c r="H58" s="2"/>
    </row>
    <row r="60" spans="1:3" ht="12.75">
      <c r="A60" t="s">
        <v>13</v>
      </c>
      <c r="C60" t="s">
        <v>21</v>
      </c>
    </row>
    <row r="61" ht="12.75">
      <c r="A61" t="s">
        <v>14</v>
      </c>
    </row>
    <row r="62" spans="1:5" ht="12.75">
      <c r="A62" t="s">
        <v>15</v>
      </c>
      <c r="B62" t="s">
        <v>1</v>
      </c>
      <c r="C62">
        <f>63*3</f>
        <v>189</v>
      </c>
      <c r="D62" s="2">
        <v>12.87</v>
      </c>
      <c r="E62">
        <f>D62*C62</f>
        <v>2432.43</v>
      </c>
    </row>
    <row r="63" spans="1:5" ht="12.75">
      <c r="A63" t="s">
        <v>17</v>
      </c>
      <c r="B63" t="s">
        <v>2</v>
      </c>
      <c r="C63">
        <f>63*3*2</f>
        <v>378</v>
      </c>
      <c r="D63" s="2">
        <v>15.64</v>
      </c>
      <c r="E63">
        <f>D63*C63</f>
        <v>5911.92</v>
      </c>
    </row>
    <row r="64" spans="2:5" ht="12.75">
      <c r="B64" t="s">
        <v>3</v>
      </c>
      <c r="C64">
        <f>63*3</f>
        <v>189</v>
      </c>
      <c r="D64" s="2">
        <v>13.07</v>
      </c>
      <c r="E64">
        <f>D64*C64</f>
        <v>2470.23</v>
      </c>
    </row>
    <row r="65" spans="2:8" ht="12.75">
      <c r="B65" t="s">
        <v>18</v>
      </c>
      <c r="E65">
        <f>SUM(E62:E64)</f>
        <v>10814.58</v>
      </c>
      <c r="F65" t="s">
        <v>19</v>
      </c>
      <c r="G65">
        <f>(E67)</f>
        <v>19563.37</v>
      </c>
      <c r="H65" s="2">
        <f>E65-G65</f>
        <v>-8748.789999999999</v>
      </c>
    </row>
    <row r="66" ht="12.75">
      <c r="H66">
        <f>-36*114.29</f>
        <v>-4114.4400000000005</v>
      </c>
    </row>
    <row r="67" spans="1:8" ht="12.75">
      <c r="A67" t="s">
        <v>16</v>
      </c>
      <c r="D67" s="3"/>
      <c r="E67">
        <f>6536.25*3-45.38</f>
        <v>19563.37</v>
      </c>
      <c r="F67" s="4" t="s">
        <v>22</v>
      </c>
      <c r="G67" s="4"/>
      <c r="H67" s="5">
        <f>SUM(H65:H66)</f>
        <v>-12863.23</v>
      </c>
    </row>
    <row r="69" ht="12.75">
      <c r="A69" t="s">
        <v>20</v>
      </c>
    </row>
  </sheetData>
  <printOptions/>
  <pageMargins left="0.75" right="0.75" top="1" bottom="1" header="0.5" footer="0.5"/>
  <pageSetup orientation="portrait" scale="75" r:id="rId1"/>
  <headerFooter alignWithMargins="0">
    <oddHeader>&amp;COverzicht van deze lease berekenings is gemaakt door Aasmail Leeninfo Hillegom (C)  telefoon 0252-532187 fax 0252-524827                    .      .</oddHeader>
    <oddFooter xml:space="preserve">&amp;CAasmail Leeninfo Postbus 12 - 2180 AA Hillegom telefoon 0252-532187 fax 0252-524827 E-mail leaseberekening@geldbellen.nl        .                      .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Bosch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Bosch</dc:creator>
  <cp:keywords/>
  <dc:description/>
  <cp:lastModifiedBy>Bosch</cp:lastModifiedBy>
  <cp:lastPrinted>2002-11-26T10:54:34Z</cp:lastPrinted>
  <dcterms:created xsi:type="dcterms:W3CDTF">2002-10-12T11:34:47Z</dcterms:created>
  <dcterms:modified xsi:type="dcterms:W3CDTF">2002-11-26T10:54:39Z</dcterms:modified>
  <cp:category/>
  <cp:version/>
  <cp:contentType/>
  <cp:contentStatus/>
</cp:coreProperties>
</file>